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isd\Tornillo Independent School District\Finance - Documents\Website Transparency\Adopted Budget\"/>
    </mc:Choice>
  </mc:AlternateContent>
  <xr:revisionPtr revIDLastSave="0" documentId="8_{C4515BF7-FA66-49C5-B9BD-A550B5418BC5}" xr6:coauthVersionLast="45" xr6:coauthVersionMax="45" xr10:uidLastSave="{00000000-0000-0000-0000-000000000000}"/>
  <bookViews>
    <workbookView xWindow="-120" yWindow="-120" windowWidth="29040" windowHeight="15840" xr2:uid="{C25E9E5C-F24C-431E-AF4E-8A7ACAE75C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8" i="1" l="1"/>
  <c r="E8" i="1"/>
  <c r="I114" i="1"/>
  <c r="G25" i="1"/>
  <c r="E25" i="1"/>
  <c r="C25" i="1"/>
  <c r="I24" i="1"/>
  <c r="I123" i="1" l="1"/>
  <c r="I124" i="1" s="1"/>
  <c r="I119" i="1"/>
  <c r="I120" i="1" s="1"/>
  <c r="I115" i="1"/>
  <c r="I113" i="1"/>
  <c r="I109" i="1"/>
  <c r="I108" i="1"/>
  <c r="I107" i="1"/>
  <c r="I106" i="1"/>
  <c r="I102" i="1"/>
  <c r="I101" i="1"/>
  <c r="I100" i="1"/>
  <c r="I99" i="1"/>
  <c r="I95" i="1"/>
  <c r="I94" i="1"/>
  <c r="I93" i="1"/>
  <c r="I92" i="1"/>
  <c r="I88" i="1"/>
  <c r="I87" i="1"/>
  <c r="I86" i="1"/>
  <c r="I85" i="1"/>
  <c r="I81" i="1"/>
  <c r="I80" i="1"/>
  <c r="I79" i="1"/>
  <c r="I78" i="1"/>
  <c r="I74" i="1"/>
  <c r="I73" i="1"/>
  <c r="I72" i="1"/>
  <c r="I71" i="1"/>
  <c r="I70" i="1"/>
  <c r="I66" i="1"/>
  <c r="I65" i="1"/>
  <c r="I64" i="1"/>
  <c r="I63" i="1"/>
  <c r="I59" i="1"/>
  <c r="I58" i="1"/>
  <c r="I57" i="1"/>
  <c r="I56" i="1"/>
  <c r="I52" i="1"/>
  <c r="I51" i="1"/>
  <c r="I50" i="1"/>
  <c r="I49" i="1"/>
  <c r="I45" i="1"/>
  <c r="I44" i="1"/>
  <c r="I43" i="1"/>
  <c r="I42" i="1"/>
  <c r="I38" i="1"/>
  <c r="I37" i="1"/>
  <c r="I36" i="1"/>
  <c r="I35" i="1"/>
  <c r="I31" i="1"/>
  <c r="I30" i="1"/>
  <c r="I29" i="1"/>
  <c r="I28" i="1"/>
  <c r="I23" i="1"/>
  <c r="I22" i="1"/>
  <c r="I18" i="1"/>
  <c r="I17" i="1"/>
  <c r="I16" i="1"/>
  <c r="I15" i="1"/>
  <c r="C124" i="1"/>
  <c r="E124" i="1"/>
  <c r="G124" i="1"/>
  <c r="G120" i="1"/>
  <c r="E120" i="1"/>
  <c r="C120" i="1"/>
  <c r="G116" i="1"/>
  <c r="E116" i="1"/>
  <c r="C116" i="1"/>
  <c r="G75" i="1"/>
  <c r="E75" i="1"/>
  <c r="C75" i="1"/>
  <c r="G110" i="1"/>
  <c r="E110" i="1"/>
  <c r="C110" i="1"/>
  <c r="C103" i="1"/>
  <c r="E103" i="1"/>
  <c r="G103" i="1"/>
  <c r="G96" i="1"/>
  <c r="E96" i="1"/>
  <c r="C96" i="1"/>
  <c r="C89" i="1"/>
  <c r="E89" i="1"/>
  <c r="G89" i="1"/>
  <c r="I82" i="1"/>
  <c r="G82" i="1"/>
  <c r="E82" i="1"/>
  <c r="C82" i="1"/>
  <c r="C67" i="1"/>
  <c r="E67" i="1"/>
  <c r="G67" i="1"/>
  <c r="G60" i="1"/>
  <c r="E60" i="1"/>
  <c r="C60" i="1"/>
  <c r="C53" i="1"/>
  <c r="E53" i="1"/>
  <c r="G53" i="1"/>
  <c r="G46" i="1"/>
  <c r="E46" i="1"/>
  <c r="C46" i="1"/>
  <c r="C39" i="1"/>
  <c r="E39" i="1"/>
  <c r="G39" i="1"/>
  <c r="G32" i="1"/>
  <c r="E32" i="1"/>
  <c r="C32" i="1"/>
  <c r="G19" i="1"/>
  <c r="C19" i="1"/>
  <c r="E19" i="1"/>
  <c r="A124" i="1"/>
  <c r="A120" i="1"/>
  <c r="A116" i="1"/>
  <c r="A110" i="1"/>
  <c r="A103" i="1"/>
  <c r="A96" i="1"/>
  <c r="A89" i="1"/>
  <c r="A82" i="1"/>
  <c r="A75" i="1"/>
  <c r="A67" i="1"/>
  <c r="A60" i="1"/>
  <c r="A53" i="1"/>
  <c r="A46" i="1"/>
  <c r="A39" i="1"/>
  <c r="A32" i="1"/>
  <c r="A25" i="1"/>
  <c r="G11" i="1"/>
  <c r="E11" i="1"/>
  <c r="C11" i="1"/>
  <c r="I10" i="1"/>
  <c r="I9" i="1"/>
  <c r="I8" i="1"/>
  <c r="I75" i="1" l="1"/>
  <c r="I25" i="1"/>
  <c r="I103" i="1"/>
  <c r="I60" i="1"/>
  <c r="I39" i="1"/>
  <c r="I46" i="1"/>
  <c r="I67" i="1"/>
  <c r="I96" i="1"/>
  <c r="C126" i="1"/>
  <c r="C130" i="1" s="1"/>
  <c r="I53" i="1"/>
  <c r="E126" i="1"/>
  <c r="E130" i="1" s="1"/>
  <c r="I110" i="1"/>
  <c r="I19" i="1"/>
  <c r="I32" i="1"/>
  <c r="I116" i="1"/>
  <c r="I89" i="1"/>
  <c r="G126" i="1"/>
  <c r="G130" i="1" s="1"/>
  <c r="I11" i="1"/>
  <c r="I126" i="1" l="1"/>
  <c r="I130" i="1" s="1"/>
</calcChain>
</file>

<file path=xl/sharedStrings.xml><?xml version="1.0" encoding="utf-8"?>
<sst xmlns="http://schemas.openxmlformats.org/spreadsheetml/2006/main" count="98" uniqueCount="43">
  <si>
    <t>Grand Total</t>
  </si>
  <si>
    <t>11 - Instruction</t>
  </si>
  <si>
    <t>11 - Instruction Total</t>
  </si>
  <si>
    <t>Fund 101</t>
  </si>
  <si>
    <t>Fund 199</t>
  </si>
  <si>
    <t>General Fund</t>
  </si>
  <si>
    <t>Fund 599</t>
  </si>
  <si>
    <t>Debt Service</t>
  </si>
  <si>
    <t>Tornillo Early College District</t>
  </si>
  <si>
    <t>Child Nutrition</t>
  </si>
  <si>
    <t>Revenues</t>
  </si>
  <si>
    <t>5800 State Program Revenue</t>
  </si>
  <si>
    <t>5700 Local and Intermediate Sources</t>
  </si>
  <si>
    <t>5900 Federal Program</t>
  </si>
  <si>
    <t>Total Revenues:</t>
  </si>
  <si>
    <t>Expenditures</t>
  </si>
  <si>
    <t>6100 Payroll Expense</t>
  </si>
  <si>
    <t>6200 Contracted Services</t>
  </si>
  <si>
    <t>6300 Supplies &amp; Materials</t>
  </si>
  <si>
    <t>6400 Other Operating Expense</t>
  </si>
  <si>
    <t>12 - Instruction Resources &amp; Media Services</t>
  </si>
  <si>
    <t>13 - Curriculum Development &amp; Instructional Staff Development</t>
  </si>
  <si>
    <t>21 - Instructional Leadership</t>
  </si>
  <si>
    <t>23 - School Leadership</t>
  </si>
  <si>
    <t>31 - Guidance, Counseling &amp; Evaluation Services</t>
  </si>
  <si>
    <t>33 - Health Services</t>
  </si>
  <si>
    <t>34 - Student (Pupil) Transportation</t>
  </si>
  <si>
    <t>35 - Food Services</t>
  </si>
  <si>
    <t>36 - Extracurricular Activities</t>
  </si>
  <si>
    <t>41 - General Administration</t>
  </si>
  <si>
    <t>51 - Facilities Maintenance &amp; Operations</t>
  </si>
  <si>
    <t>52 - Security &amp; Monitoring Services</t>
  </si>
  <si>
    <t>53 - Data Processing Services</t>
  </si>
  <si>
    <t>61 - Community Services</t>
  </si>
  <si>
    <t>71 - Debt Service</t>
  </si>
  <si>
    <t>99 - Other Intergovernmental Charges</t>
  </si>
  <si>
    <t>6600 Capital Expenditures</t>
  </si>
  <si>
    <t>6500 Debt Service</t>
  </si>
  <si>
    <t>Total Expenditures:</t>
  </si>
  <si>
    <t>Surplus/(Deficit)</t>
  </si>
  <si>
    <t>Child Nutrition, General Fund and Debt Service</t>
  </si>
  <si>
    <t>Fund Balance</t>
  </si>
  <si>
    <t>2019-2020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</si>
</sst>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rgb="FFC00000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37" fontId="3" fillId="0" borderId="0" xfId="1" applyNumberFormat="1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37" fontId="4" fillId="0" borderId="3" xfId="1" applyNumberFormat="1" applyFont="1" applyBorder="1"/>
    <xf numFmtId="37" fontId="4" fillId="0" borderId="0" xfId="0" applyNumberFormat="1" applyFont="1"/>
    <xf numFmtId="0" fontId="6" fillId="0" borderId="0" xfId="0" applyFont="1" applyAlignment="1"/>
    <xf numFmtId="0" fontId="6" fillId="0" borderId="0" xfId="0" applyFont="1"/>
    <xf numFmtId="37" fontId="6" fillId="0" borderId="0" xfId="1" applyNumberFormat="1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7CB0-2622-4A34-B322-221ECB7B5D82}">
  <dimension ref="A1:I130"/>
  <sheetViews>
    <sheetView showGridLines="0" tabSelected="1" workbookViewId="0">
      <selection activeCell="J20" sqref="J20"/>
    </sheetView>
  </sheetViews>
  <sheetFormatPr defaultRowHeight="13.5" x14ac:dyDescent="0.25"/>
  <cols>
    <col min="1" max="1" width="67.7109375" style="2" bestFit="1" customWidth="1"/>
    <col min="2" max="2" width="2.7109375" style="2" customWidth="1"/>
    <col min="3" max="3" width="9" style="2" bestFit="1" customWidth="1"/>
    <col min="4" max="4" width="2.7109375" style="2" customWidth="1"/>
    <col min="5" max="5" width="10.85546875" style="2" bestFit="1" customWidth="1"/>
    <col min="6" max="6" width="2.7109375" style="2" customWidth="1"/>
    <col min="7" max="7" width="9.85546875" style="2" bestFit="1" customWidth="1"/>
    <col min="8" max="8" width="2.7109375" style="2" customWidth="1"/>
    <col min="9" max="9" width="10.85546875" style="2" bestFit="1" customWidth="1"/>
    <col min="10" max="16384" width="9.140625" style="2"/>
  </cols>
  <sheetData>
    <row r="1" spans="1:9" ht="16.5" thickBot="1" x14ac:dyDescent="0.3">
      <c r="A1" s="16" t="s">
        <v>8</v>
      </c>
      <c r="B1" s="16"/>
      <c r="C1" s="16"/>
      <c r="D1" s="16"/>
      <c r="E1" s="16"/>
      <c r="F1" s="16"/>
      <c r="G1" s="16"/>
      <c r="H1" s="16"/>
      <c r="I1" s="16"/>
    </row>
    <row r="2" spans="1:9" ht="15.75" thickTop="1" x14ac:dyDescent="0.25">
      <c r="A2" s="17" t="s">
        <v>42</v>
      </c>
      <c r="B2" s="17"/>
      <c r="C2" s="17"/>
      <c r="D2" s="17"/>
      <c r="E2" s="17"/>
      <c r="F2" s="17"/>
      <c r="G2" s="17"/>
      <c r="H2" s="17"/>
      <c r="I2" s="17"/>
    </row>
    <row r="3" spans="1:9" ht="15" x14ac:dyDescent="0.25">
      <c r="A3" s="18" t="s">
        <v>40</v>
      </c>
      <c r="B3" s="18"/>
      <c r="C3" s="18"/>
      <c r="D3" s="18"/>
      <c r="E3" s="18"/>
      <c r="F3" s="18"/>
      <c r="G3" s="18"/>
      <c r="H3" s="18"/>
      <c r="I3" s="18"/>
    </row>
    <row r="5" spans="1:9" s="6" customFormat="1" x14ac:dyDescent="0.25">
      <c r="C5" s="3" t="s">
        <v>3</v>
      </c>
      <c r="E5" s="3" t="s">
        <v>4</v>
      </c>
      <c r="G5" s="3" t="s">
        <v>6</v>
      </c>
    </row>
    <row r="6" spans="1:9" s="7" customFormat="1" ht="26.25" x14ac:dyDescent="0.25">
      <c r="C6" s="5" t="s">
        <v>9</v>
      </c>
      <c r="E6" s="5" t="s">
        <v>5</v>
      </c>
      <c r="G6" s="5" t="s">
        <v>7</v>
      </c>
      <c r="I6" s="5" t="s">
        <v>0</v>
      </c>
    </row>
    <row r="7" spans="1:9" ht="15" x14ac:dyDescent="0.25">
      <c r="A7" s="1" t="s">
        <v>10</v>
      </c>
    </row>
    <row r="8" spans="1:9" x14ac:dyDescent="0.25">
      <c r="A8" s="2" t="s">
        <v>12</v>
      </c>
      <c r="C8" s="8">
        <v>97000</v>
      </c>
      <c r="E8" s="8">
        <f>11700+915077</f>
        <v>926777</v>
      </c>
      <c r="G8" s="8">
        <v>296764</v>
      </c>
      <c r="I8" s="8">
        <f t="shared" ref="I8:I11" si="0">SUM(C8:G8)</f>
        <v>1320541</v>
      </c>
    </row>
    <row r="9" spans="1:9" x14ac:dyDescent="0.25">
      <c r="A9" s="2" t="s">
        <v>11</v>
      </c>
      <c r="C9" s="8">
        <v>5100</v>
      </c>
      <c r="E9" s="8">
        <v>11171928</v>
      </c>
      <c r="G9" s="8">
        <v>901373</v>
      </c>
      <c r="I9" s="8">
        <f t="shared" si="0"/>
        <v>12078401</v>
      </c>
    </row>
    <row r="10" spans="1:9" x14ac:dyDescent="0.25">
      <c r="A10" s="2" t="s">
        <v>13</v>
      </c>
      <c r="C10" s="8">
        <v>817260</v>
      </c>
      <c r="E10" s="8">
        <v>175000</v>
      </c>
      <c r="G10" s="8">
        <v>0</v>
      </c>
      <c r="I10" s="8">
        <f t="shared" si="0"/>
        <v>992260</v>
      </c>
    </row>
    <row r="11" spans="1:9" s="4" customFormat="1" ht="12.75" x14ac:dyDescent="0.2">
      <c r="A11" s="10" t="s">
        <v>14</v>
      </c>
      <c r="C11" s="11">
        <f>SUBTOTAL(9,C8:C10)</f>
        <v>919360</v>
      </c>
      <c r="E11" s="11">
        <f>SUBTOTAL(9,E8:E10)</f>
        <v>12273705</v>
      </c>
      <c r="G11" s="11">
        <f>SUBTOTAL(9,G8:G10)</f>
        <v>1198137</v>
      </c>
      <c r="I11" s="11">
        <f t="shared" si="0"/>
        <v>14391202</v>
      </c>
    </row>
    <row r="12" spans="1:9" x14ac:dyDescent="0.25">
      <c r="C12" s="8"/>
      <c r="E12" s="8"/>
      <c r="G12" s="8"/>
      <c r="I12" s="8"/>
    </row>
    <row r="13" spans="1:9" ht="15" x14ac:dyDescent="0.25">
      <c r="A13" s="1" t="s">
        <v>15</v>
      </c>
      <c r="C13" s="8"/>
      <c r="E13" s="8"/>
      <c r="G13" s="8"/>
      <c r="I13" s="8"/>
    </row>
    <row r="14" spans="1:9" x14ac:dyDescent="0.25">
      <c r="A14" s="4" t="s">
        <v>1</v>
      </c>
      <c r="C14" s="8"/>
      <c r="E14" s="8"/>
      <c r="G14" s="8"/>
      <c r="I14" s="8"/>
    </row>
    <row r="15" spans="1:9" x14ac:dyDescent="0.25">
      <c r="A15" s="9" t="s">
        <v>16</v>
      </c>
      <c r="C15" s="8">
        <v>0</v>
      </c>
      <c r="E15" s="8">
        <v>5175294</v>
      </c>
      <c r="G15" s="8">
        <v>0</v>
      </c>
      <c r="I15" s="8">
        <f t="shared" ref="I15:I18" si="1">SUM(C15:G15)</f>
        <v>5175294</v>
      </c>
    </row>
    <row r="16" spans="1:9" x14ac:dyDescent="0.25">
      <c r="A16" s="9" t="s">
        <v>17</v>
      </c>
      <c r="C16" s="8">
        <v>0</v>
      </c>
      <c r="E16" s="8">
        <v>141200</v>
      </c>
      <c r="G16" s="8">
        <v>0</v>
      </c>
      <c r="I16" s="8">
        <f t="shared" si="1"/>
        <v>141200</v>
      </c>
    </row>
    <row r="17" spans="1:9" x14ac:dyDescent="0.25">
      <c r="A17" s="9" t="s">
        <v>18</v>
      </c>
      <c r="C17" s="8">
        <v>0</v>
      </c>
      <c r="E17" s="8">
        <v>764208</v>
      </c>
      <c r="G17" s="8">
        <v>0</v>
      </c>
      <c r="I17" s="8">
        <f t="shared" si="1"/>
        <v>764208</v>
      </c>
    </row>
    <row r="18" spans="1:9" x14ac:dyDescent="0.25">
      <c r="A18" s="9" t="s">
        <v>19</v>
      </c>
      <c r="C18" s="8">
        <v>0</v>
      </c>
      <c r="E18" s="8">
        <v>61081</v>
      </c>
      <c r="G18" s="8">
        <v>0</v>
      </c>
      <c r="I18" s="8">
        <f t="shared" si="1"/>
        <v>61081</v>
      </c>
    </row>
    <row r="19" spans="1:9" s="4" customFormat="1" ht="12.75" x14ac:dyDescent="0.2">
      <c r="A19" s="4" t="s">
        <v>2</v>
      </c>
      <c r="C19" s="11">
        <f>SUBTOTAL(9,C15:C18)</f>
        <v>0</v>
      </c>
      <c r="E19" s="11">
        <f>SUBTOTAL(9,E15:E18)</f>
        <v>6141783</v>
      </c>
      <c r="G19" s="11">
        <f>SUBTOTAL(9,G15:G18)</f>
        <v>0</v>
      </c>
      <c r="I19" s="11">
        <f>SUBTOTAL(9,I15:I18)</f>
        <v>6141783</v>
      </c>
    </row>
    <row r="20" spans="1:9" x14ac:dyDescent="0.25">
      <c r="C20" s="8"/>
      <c r="E20" s="8"/>
      <c r="G20" s="8"/>
      <c r="I20" s="8"/>
    </row>
    <row r="21" spans="1:9" x14ac:dyDescent="0.25">
      <c r="A21" s="4" t="s">
        <v>20</v>
      </c>
      <c r="C21" s="8">
        <v>0</v>
      </c>
      <c r="E21" s="8"/>
      <c r="G21" s="8"/>
      <c r="I21" s="8"/>
    </row>
    <row r="22" spans="1:9" x14ac:dyDescent="0.25">
      <c r="A22" s="9" t="s">
        <v>16</v>
      </c>
      <c r="C22" s="8">
        <v>0</v>
      </c>
      <c r="E22" s="8">
        <v>63773</v>
      </c>
      <c r="G22" s="8">
        <v>0</v>
      </c>
      <c r="I22" s="8">
        <f t="shared" ref="I22:I24" si="2">SUM(C22:G22)</f>
        <v>63773</v>
      </c>
    </row>
    <row r="23" spans="1:9" x14ac:dyDescent="0.25">
      <c r="A23" s="9" t="s">
        <v>18</v>
      </c>
      <c r="C23" s="8">
        <v>0</v>
      </c>
      <c r="E23" s="8">
        <v>84611</v>
      </c>
      <c r="G23" s="8">
        <v>0</v>
      </c>
      <c r="I23" s="8">
        <f t="shared" si="2"/>
        <v>84611</v>
      </c>
    </row>
    <row r="24" spans="1:9" x14ac:dyDescent="0.25">
      <c r="A24" s="9" t="s">
        <v>19</v>
      </c>
      <c r="C24" s="8">
        <v>0</v>
      </c>
      <c r="E24" s="8">
        <v>200</v>
      </c>
      <c r="G24" s="8">
        <v>0</v>
      </c>
      <c r="I24" s="8">
        <f t="shared" si="2"/>
        <v>200</v>
      </c>
    </row>
    <row r="25" spans="1:9" s="4" customFormat="1" ht="12.75" x14ac:dyDescent="0.2">
      <c r="A25" s="4" t="str">
        <f>A21&amp;" - Total"</f>
        <v>12 - Instruction Resources &amp; Media Services - Total</v>
      </c>
      <c r="C25" s="11">
        <f>SUBTOTAL(9,C21:C24)</f>
        <v>0</v>
      </c>
      <c r="E25" s="11">
        <f>SUBTOTAL(9,E21:E24)</f>
        <v>148584</v>
      </c>
      <c r="G25" s="11">
        <f>SUBTOTAL(9,G21:G24)</f>
        <v>0</v>
      </c>
      <c r="I25" s="11">
        <f>SUBTOTAL(9,I21:I24)</f>
        <v>148584</v>
      </c>
    </row>
    <row r="26" spans="1:9" x14ac:dyDescent="0.25">
      <c r="C26" s="8"/>
      <c r="E26" s="8"/>
      <c r="G26" s="8"/>
      <c r="I26" s="8"/>
    </row>
    <row r="27" spans="1:9" x14ac:dyDescent="0.25">
      <c r="A27" s="4" t="s">
        <v>21</v>
      </c>
      <c r="C27" s="8"/>
      <c r="E27" s="8"/>
      <c r="G27" s="8"/>
      <c r="I27" s="8"/>
    </row>
    <row r="28" spans="1:9" x14ac:dyDescent="0.25">
      <c r="A28" s="9" t="s">
        <v>16</v>
      </c>
      <c r="C28" s="8">
        <v>0</v>
      </c>
      <c r="E28" s="8">
        <v>14500</v>
      </c>
      <c r="G28" s="8">
        <v>0</v>
      </c>
      <c r="I28" s="8">
        <f t="shared" ref="I28:I31" si="3">SUM(C28:G28)</f>
        <v>14500</v>
      </c>
    </row>
    <row r="29" spans="1:9" x14ac:dyDescent="0.25">
      <c r="A29" s="9" t="s">
        <v>17</v>
      </c>
      <c r="C29" s="8">
        <v>0</v>
      </c>
      <c r="E29" s="8">
        <v>31325</v>
      </c>
      <c r="G29" s="8">
        <v>0</v>
      </c>
      <c r="I29" s="8">
        <f t="shared" si="3"/>
        <v>31325</v>
      </c>
    </row>
    <row r="30" spans="1:9" x14ac:dyDescent="0.25">
      <c r="A30" s="9" t="s">
        <v>18</v>
      </c>
      <c r="C30" s="8">
        <v>0</v>
      </c>
      <c r="E30" s="8">
        <v>22250</v>
      </c>
      <c r="G30" s="8">
        <v>0</v>
      </c>
      <c r="I30" s="8">
        <f t="shared" si="3"/>
        <v>22250</v>
      </c>
    </row>
    <row r="31" spans="1:9" x14ac:dyDescent="0.25">
      <c r="A31" s="9" t="s">
        <v>19</v>
      </c>
      <c r="C31" s="8">
        <v>0</v>
      </c>
      <c r="E31" s="8">
        <v>30000</v>
      </c>
      <c r="G31" s="8">
        <v>0</v>
      </c>
      <c r="I31" s="8">
        <f t="shared" si="3"/>
        <v>30000</v>
      </c>
    </row>
    <row r="32" spans="1:9" s="4" customFormat="1" ht="12.75" x14ac:dyDescent="0.2">
      <c r="A32" s="4" t="str">
        <f>A27&amp;" - Total"</f>
        <v>13 - Curriculum Development &amp; Instructional Staff Development - Total</v>
      </c>
      <c r="C32" s="11">
        <f>SUBTOTAL(9,C28:C31)</f>
        <v>0</v>
      </c>
      <c r="E32" s="11">
        <f>SUBTOTAL(9,E28:E31)</f>
        <v>98075</v>
      </c>
      <c r="G32" s="11">
        <f>SUBTOTAL(9,G28:G31)</f>
        <v>0</v>
      </c>
      <c r="I32" s="11">
        <f>SUBTOTAL(9,I28:I31)</f>
        <v>98075</v>
      </c>
    </row>
    <row r="33" spans="1:9" x14ac:dyDescent="0.25">
      <c r="C33" s="8"/>
      <c r="E33" s="8"/>
      <c r="G33" s="8"/>
      <c r="I33" s="8"/>
    </row>
    <row r="34" spans="1:9" x14ac:dyDescent="0.25">
      <c r="A34" s="4" t="s">
        <v>22</v>
      </c>
      <c r="C34" s="8"/>
      <c r="E34" s="8"/>
      <c r="G34" s="8"/>
      <c r="I34" s="8"/>
    </row>
    <row r="35" spans="1:9" x14ac:dyDescent="0.25">
      <c r="A35" s="9" t="s">
        <v>16</v>
      </c>
      <c r="C35" s="8">
        <v>0</v>
      </c>
      <c r="E35" s="8">
        <v>197174</v>
      </c>
      <c r="G35" s="8">
        <v>0</v>
      </c>
      <c r="I35" s="8">
        <f t="shared" ref="I35:I38" si="4">SUM(C35:G35)</f>
        <v>197174</v>
      </c>
    </row>
    <row r="36" spans="1:9" x14ac:dyDescent="0.25">
      <c r="A36" s="9" t="s">
        <v>17</v>
      </c>
      <c r="C36" s="8">
        <v>0</v>
      </c>
      <c r="E36" s="8">
        <v>2800</v>
      </c>
      <c r="G36" s="8">
        <v>0</v>
      </c>
      <c r="I36" s="8">
        <f t="shared" si="4"/>
        <v>2800</v>
      </c>
    </row>
    <row r="37" spans="1:9" x14ac:dyDescent="0.25">
      <c r="A37" s="9" t="s">
        <v>18</v>
      </c>
      <c r="C37" s="8">
        <v>0</v>
      </c>
      <c r="E37" s="8">
        <v>39932</v>
      </c>
      <c r="G37" s="8">
        <v>0</v>
      </c>
      <c r="I37" s="8">
        <f t="shared" si="4"/>
        <v>39932</v>
      </c>
    </row>
    <row r="38" spans="1:9" x14ac:dyDescent="0.25">
      <c r="A38" s="9" t="s">
        <v>19</v>
      </c>
      <c r="C38" s="8">
        <v>0</v>
      </c>
      <c r="E38" s="8">
        <v>21100</v>
      </c>
      <c r="G38" s="8">
        <v>0</v>
      </c>
      <c r="I38" s="8">
        <f t="shared" si="4"/>
        <v>21100</v>
      </c>
    </row>
    <row r="39" spans="1:9" s="4" customFormat="1" ht="12.75" x14ac:dyDescent="0.2">
      <c r="A39" s="4" t="str">
        <f>A34&amp;" - Total"</f>
        <v>21 - Instructional Leadership - Total</v>
      </c>
      <c r="C39" s="11">
        <f>SUBTOTAL(9,C35:C38)</f>
        <v>0</v>
      </c>
      <c r="E39" s="11">
        <f>SUBTOTAL(9,E35:E38)</f>
        <v>261006</v>
      </c>
      <c r="G39" s="11">
        <f>SUBTOTAL(9,G35:G38)</f>
        <v>0</v>
      </c>
      <c r="I39" s="11">
        <f>SUBTOTAL(9,I35:I38)</f>
        <v>261006</v>
      </c>
    </row>
    <row r="40" spans="1:9" x14ac:dyDescent="0.25">
      <c r="C40" s="8"/>
      <c r="E40" s="8"/>
      <c r="G40" s="8"/>
      <c r="I40" s="8"/>
    </row>
    <row r="41" spans="1:9" x14ac:dyDescent="0.25">
      <c r="A41" s="4" t="s">
        <v>23</v>
      </c>
      <c r="C41" s="8"/>
      <c r="E41" s="8"/>
      <c r="G41" s="8"/>
      <c r="I41" s="8"/>
    </row>
    <row r="42" spans="1:9" x14ac:dyDescent="0.25">
      <c r="A42" s="9" t="s">
        <v>16</v>
      </c>
      <c r="C42" s="8">
        <v>0</v>
      </c>
      <c r="E42" s="8">
        <v>736281</v>
      </c>
      <c r="G42" s="8">
        <v>0</v>
      </c>
      <c r="I42" s="8">
        <f t="shared" ref="I42:I45" si="5">SUM(C42:G42)</f>
        <v>736281</v>
      </c>
    </row>
    <row r="43" spans="1:9" x14ac:dyDescent="0.25">
      <c r="A43" s="9" t="s">
        <v>17</v>
      </c>
      <c r="C43" s="8">
        <v>0</v>
      </c>
      <c r="E43" s="8">
        <v>41250.009999999995</v>
      </c>
      <c r="G43" s="8">
        <v>0</v>
      </c>
      <c r="I43" s="8">
        <f t="shared" si="5"/>
        <v>41250.009999999995</v>
      </c>
    </row>
    <row r="44" spans="1:9" x14ac:dyDescent="0.25">
      <c r="A44" s="9" t="s">
        <v>18</v>
      </c>
      <c r="C44" s="8">
        <v>0</v>
      </c>
      <c r="E44" s="8">
        <v>67354</v>
      </c>
      <c r="G44" s="8">
        <v>0</v>
      </c>
      <c r="I44" s="8">
        <f t="shared" si="5"/>
        <v>67354</v>
      </c>
    </row>
    <row r="45" spans="1:9" x14ac:dyDescent="0.25">
      <c r="A45" s="9" t="s">
        <v>19</v>
      </c>
      <c r="C45" s="8">
        <v>0</v>
      </c>
      <c r="E45" s="8">
        <v>17300</v>
      </c>
      <c r="G45" s="8">
        <v>0</v>
      </c>
      <c r="I45" s="8">
        <f t="shared" si="5"/>
        <v>17300</v>
      </c>
    </row>
    <row r="46" spans="1:9" s="4" customFormat="1" ht="12.75" x14ac:dyDescent="0.2">
      <c r="A46" s="4" t="str">
        <f>A41&amp;" - Total"</f>
        <v>23 - School Leadership - Total</v>
      </c>
      <c r="C46" s="11">
        <f>SUBTOTAL(9,C42:C45)</f>
        <v>0</v>
      </c>
      <c r="E46" s="11">
        <f>SUBTOTAL(9,E42:E45)</f>
        <v>862185.01</v>
      </c>
      <c r="G46" s="11">
        <f>SUBTOTAL(9,G42:G45)</f>
        <v>0</v>
      </c>
      <c r="I46" s="11">
        <f>SUBTOTAL(9,I42:I45)</f>
        <v>862185.01</v>
      </c>
    </row>
    <row r="47" spans="1:9" x14ac:dyDescent="0.25">
      <c r="C47" s="8"/>
      <c r="E47" s="8"/>
      <c r="G47" s="8"/>
      <c r="I47" s="8"/>
    </row>
    <row r="48" spans="1:9" x14ac:dyDescent="0.25">
      <c r="A48" s="4" t="s">
        <v>24</v>
      </c>
      <c r="C48" s="8"/>
      <c r="E48" s="8"/>
      <c r="G48" s="8"/>
      <c r="I48" s="8"/>
    </row>
    <row r="49" spans="1:9" x14ac:dyDescent="0.25">
      <c r="A49" s="9" t="s">
        <v>16</v>
      </c>
      <c r="C49" s="8">
        <v>0</v>
      </c>
      <c r="E49" s="8">
        <v>217936</v>
      </c>
      <c r="G49" s="8">
        <v>0</v>
      </c>
      <c r="I49" s="8">
        <f t="shared" ref="I49:I52" si="6">SUM(C49:G49)</f>
        <v>217936</v>
      </c>
    </row>
    <row r="50" spans="1:9" x14ac:dyDescent="0.25">
      <c r="A50" s="9" t="s">
        <v>17</v>
      </c>
      <c r="C50" s="8">
        <v>0</v>
      </c>
      <c r="E50" s="8">
        <v>425</v>
      </c>
      <c r="G50" s="8">
        <v>0</v>
      </c>
      <c r="I50" s="8">
        <f t="shared" si="6"/>
        <v>425</v>
      </c>
    </row>
    <row r="51" spans="1:9" x14ac:dyDescent="0.25">
      <c r="A51" s="9" t="s">
        <v>18</v>
      </c>
      <c r="C51" s="8">
        <v>0</v>
      </c>
      <c r="E51" s="8">
        <v>16999</v>
      </c>
      <c r="G51" s="8">
        <v>0</v>
      </c>
      <c r="I51" s="8">
        <f t="shared" si="6"/>
        <v>16999</v>
      </c>
    </row>
    <row r="52" spans="1:9" x14ac:dyDescent="0.25">
      <c r="A52" s="9" t="s">
        <v>19</v>
      </c>
      <c r="C52" s="8">
        <v>0</v>
      </c>
      <c r="E52" s="8">
        <v>11500</v>
      </c>
      <c r="G52" s="8">
        <v>0</v>
      </c>
      <c r="I52" s="8">
        <f t="shared" si="6"/>
        <v>11500</v>
      </c>
    </row>
    <row r="53" spans="1:9" s="4" customFormat="1" ht="12.75" x14ac:dyDescent="0.2">
      <c r="A53" s="4" t="str">
        <f>A48&amp;" - Total"</f>
        <v>31 - Guidance, Counseling &amp; Evaluation Services - Total</v>
      </c>
      <c r="C53" s="11">
        <f>SUBTOTAL(9,C49:C52)</f>
        <v>0</v>
      </c>
      <c r="E53" s="11">
        <f>SUBTOTAL(9,E49:E52)</f>
        <v>246860</v>
      </c>
      <c r="G53" s="11">
        <f>SUBTOTAL(9,G49:G52)</f>
        <v>0</v>
      </c>
      <c r="I53" s="11">
        <f>SUBTOTAL(9,I49:I52)</f>
        <v>246860</v>
      </c>
    </row>
    <row r="54" spans="1:9" x14ac:dyDescent="0.25">
      <c r="C54" s="8"/>
      <c r="E54" s="8"/>
      <c r="G54" s="8"/>
      <c r="I54" s="8"/>
    </row>
    <row r="55" spans="1:9" x14ac:dyDescent="0.25">
      <c r="A55" s="4" t="s">
        <v>25</v>
      </c>
      <c r="C55" s="8"/>
      <c r="E55" s="8"/>
      <c r="G55" s="8"/>
      <c r="I55" s="8"/>
    </row>
    <row r="56" spans="1:9" x14ac:dyDescent="0.25">
      <c r="A56" s="9" t="s">
        <v>16</v>
      </c>
      <c r="C56" s="8">
        <v>0</v>
      </c>
      <c r="E56" s="8">
        <v>144697</v>
      </c>
      <c r="G56" s="8">
        <v>0</v>
      </c>
      <c r="I56" s="8">
        <f t="shared" ref="I56:I59" si="7">SUM(C56:G56)</f>
        <v>144697</v>
      </c>
    </row>
    <row r="57" spans="1:9" x14ac:dyDescent="0.25">
      <c r="A57" s="9" t="s">
        <v>17</v>
      </c>
      <c r="C57" s="8">
        <v>0</v>
      </c>
      <c r="E57" s="8">
        <v>350</v>
      </c>
      <c r="G57" s="8">
        <v>0</v>
      </c>
      <c r="I57" s="8">
        <f t="shared" si="7"/>
        <v>350</v>
      </c>
    </row>
    <row r="58" spans="1:9" x14ac:dyDescent="0.25">
      <c r="A58" s="9" t="s">
        <v>18</v>
      </c>
      <c r="C58" s="8">
        <v>0</v>
      </c>
      <c r="E58" s="8">
        <v>12500</v>
      </c>
      <c r="G58" s="8">
        <v>0</v>
      </c>
      <c r="I58" s="8">
        <f t="shared" si="7"/>
        <v>12500</v>
      </c>
    </row>
    <row r="59" spans="1:9" x14ac:dyDescent="0.25">
      <c r="A59" s="9" t="s">
        <v>19</v>
      </c>
      <c r="C59" s="8">
        <v>0</v>
      </c>
      <c r="E59" s="8">
        <v>4650</v>
      </c>
      <c r="G59" s="8">
        <v>0</v>
      </c>
      <c r="I59" s="8">
        <f t="shared" si="7"/>
        <v>4650</v>
      </c>
    </row>
    <row r="60" spans="1:9" s="4" customFormat="1" ht="12.75" x14ac:dyDescent="0.2">
      <c r="A60" s="4" t="str">
        <f>A55&amp;" - Total"</f>
        <v>33 - Health Services - Total</v>
      </c>
      <c r="C60" s="11">
        <f>SUBTOTAL(9,C56:C59)</f>
        <v>0</v>
      </c>
      <c r="E60" s="11">
        <f>SUBTOTAL(9,E56:E59)</f>
        <v>162197</v>
      </c>
      <c r="G60" s="11">
        <f>SUBTOTAL(9,G56:G59)</f>
        <v>0</v>
      </c>
      <c r="I60" s="11">
        <f>SUBTOTAL(9,I56:I59)</f>
        <v>162197</v>
      </c>
    </row>
    <row r="61" spans="1:9" x14ac:dyDescent="0.25">
      <c r="C61" s="8"/>
      <c r="E61" s="8"/>
      <c r="G61" s="8"/>
      <c r="I61" s="8"/>
    </row>
    <row r="62" spans="1:9" x14ac:dyDescent="0.25">
      <c r="A62" s="4" t="s">
        <v>26</v>
      </c>
      <c r="C62" s="8"/>
      <c r="E62" s="8"/>
      <c r="G62" s="8"/>
      <c r="I62" s="8"/>
    </row>
    <row r="63" spans="1:9" x14ac:dyDescent="0.25">
      <c r="A63" s="9" t="s">
        <v>16</v>
      </c>
      <c r="C63" s="8">
        <v>0</v>
      </c>
      <c r="E63" s="8">
        <v>167222</v>
      </c>
      <c r="G63" s="8">
        <v>0</v>
      </c>
      <c r="I63" s="8">
        <f t="shared" ref="I63:I66" si="8">SUM(C63:G63)</f>
        <v>167222</v>
      </c>
    </row>
    <row r="64" spans="1:9" x14ac:dyDescent="0.25">
      <c r="A64" s="9" t="s">
        <v>17</v>
      </c>
      <c r="C64" s="8">
        <v>0</v>
      </c>
      <c r="E64" s="8">
        <v>21850</v>
      </c>
      <c r="G64" s="8">
        <v>0</v>
      </c>
      <c r="I64" s="8">
        <f t="shared" si="8"/>
        <v>21850</v>
      </c>
    </row>
    <row r="65" spans="1:9" x14ac:dyDescent="0.25">
      <c r="A65" s="9" t="s">
        <v>18</v>
      </c>
      <c r="C65" s="8">
        <v>0</v>
      </c>
      <c r="E65" s="8">
        <v>101550</v>
      </c>
      <c r="G65" s="8">
        <v>0</v>
      </c>
      <c r="I65" s="8">
        <f t="shared" si="8"/>
        <v>101550</v>
      </c>
    </row>
    <row r="66" spans="1:9" x14ac:dyDescent="0.25">
      <c r="A66" s="9" t="s">
        <v>19</v>
      </c>
      <c r="C66" s="8">
        <v>0</v>
      </c>
      <c r="E66" s="8">
        <v>6600</v>
      </c>
      <c r="G66" s="8">
        <v>0</v>
      </c>
      <c r="I66" s="8">
        <f t="shared" si="8"/>
        <v>6600</v>
      </c>
    </row>
    <row r="67" spans="1:9" s="4" customFormat="1" ht="12.75" x14ac:dyDescent="0.2">
      <c r="A67" s="4" t="str">
        <f>A62&amp;" - Total"</f>
        <v>34 - Student (Pupil) Transportation - Total</v>
      </c>
      <c r="C67" s="11">
        <f>SUBTOTAL(9,C63:C66)</f>
        <v>0</v>
      </c>
      <c r="E67" s="11">
        <f>SUBTOTAL(9,E63:E66)</f>
        <v>297222</v>
      </c>
      <c r="G67" s="11">
        <f>SUBTOTAL(9,G63:G66)</f>
        <v>0</v>
      </c>
      <c r="I67" s="11">
        <f>SUBTOTAL(9,I63:I66)</f>
        <v>297222</v>
      </c>
    </row>
    <row r="68" spans="1:9" x14ac:dyDescent="0.25">
      <c r="C68" s="8"/>
      <c r="E68" s="8"/>
      <c r="G68" s="8"/>
      <c r="I68" s="8"/>
    </row>
    <row r="69" spans="1:9" x14ac:dyDescent="0.25">
      <c r="A69" s="4" t="s">
        <v>27</v>
      </c>
      <c r="C69" s="8"/>
      <c r="E69" s="8"/>
      <c r="G69" s="8"/>
      <c r="I69" s="8"/>
    </row>
    <row r="70" spans="1:9" x14ac:dyDescent="0.25">
      <c r="A70" s="9" t="s">
        <v>16</v>
      </c>
      <c r="C70" s="8">
        <v>359042</v>
      </c>
      <c r="E70" s="8">
        <v>0</v>
      </c>
      <c r="G70" s="8">
        <v>0</v>
      </c>
      <c r="I70" s="8">
        <f t="shared" ref="I70:I74" si="9">SUM(C70:G70)</f>
        <v>359042</v>
      </c>
    </row>
    <row r="71" spans="1:9" x14ac:dyDescent="0.25">
      <c r="A71" s="9" t="s">
        <v>17</v>
      </c>
      <c r="C71" s="8">
        <v>20400</v>
      </c>
      <c r="E71" s="8">
        <v>0</v>
      </c>
      <c r="G71" s="8">
        <v>0</v>
      </c>
      <c r="I71" s="8">
        <f t="shared" si="9"/>
        <v>20400</v>
      </c>
    </row>
    <row r="72" spans="1:9" x14ac:dyDescent="0.25">
      <c r="A72" s="9" t="s">
        <v>18</v>
      </c>
      <c r="C72" s="8">
        <v>524618</v>
      </c>
      <c r="E72" s="8">
        <v>0</v>
      </c>
      <c r="G72" s="8">
        <v>0</v>
      </c>
      <c r="I72" s="8">
        <f t="shared" si="9"/>
        <v>524618</v>
      </c>
    </row>
    <row r="73" spans="1:9" x14ac:dyDescent="0.25">
      <c r="A73" s="9" t="s">
        <v>19</v>
      </c>
      <c r="C73" s="8">
        <v>10300</v>
      </c>
      <c r="E73" s="8">
        <v>0</v>
      </c>
      <c r="G73" s="8">
        <v>0</v>
      </c>
      <c r="I73" s="8">
        <f t="shared" si="9"/>
        <v>10300</v>
      </c>
    </row>
    <row r="74" spans="1:9" x14ac:dyDescent="0.25">
      <c r="A74" s="9" t="s">
        <v>36</v>
      </c>
      <c r="C74" s="8">
        <v>5000</v>
      </c>
      <c r="E74" s="8">
        <v>0</v>
      </c>
      <c r="G74" s="8">
        <v>0</v>
      </c>
      <c r="I74" s="8">
        <f t="shared" si="9"/>
        <v>5000</v>
      </c>
    </row>
    <row r="75" spans="1:9" s="4" customFormat="1" ht="12.75" x14ac:dyDescent="0.2">
      <c r="A75" s="4" t="str">
        <f>A69&amp;" - Total"</f>
        <v>35 - Food Services - Total</v>
      </c>
      <c r="C75" s="11">
        <f>SUBTOTAL(9,C70:C74)</f>
        <v>919360</v>
      </c>
      <c r="E75" s="11">
        <f>SUBTOTAL(9,E70:E74)</f>
        <v>0</v>
      </c>
      <c r="G75" s="11">
        <f>SUBTOTAL(9,G70:G74)</f>
        <v>0</v>
      </c>
      <c r="I75" s="11">
        <f>SUBTOTAL(9,I70:I74)</f>
        <v>919360</v>
      </c>
    </row>
    <row r="76" spans="1:9" x14ac:dyDescent="0.25">
      <c r="C76" s="8"/>
      <c r="E76" s="8"/>
      <c r="G76" s="8"/>
      <c r="I76" s="8"/>
    </row>
    <row r="77" spans="1:9" x14ac:dyDescent="0.25">
      <c r="A77" s="4" t="s">
        <v>28</v>
      </c>
      <c r="C77" s="8"/>
      <c r="E77" s="8"/>
      <c r="G77" s="8"/>
      <c r="I77" s="8"/>
    </row>
    <row r="78" spans="1:9" x14ac:dyDescent="0.25">
      <c r="A78" s="9" t="s">
        <v>16</v>
      </c>
      <c r="C78" s="8">
        <v>0</v>
      </c>
      <c r="E78" s="8">
        <v>240935</v>
      </c>
      <c r="G78" s="8">
        <v>0</v>
      </c>
      <c r="I78" s="8">
        <f t="shared" ref="I78:I81" si="10">SUM(C78:G78)</f>
        <v>240935</v>
      </c>
    </row>
    <row r="79" spans="1:9" x14ac:dyDescent="0.25">
      <c r="A79" s="9" t="s">
        <v>17</v>
      </c>
      <c r="C79" s="8">
        <v>0</v>
      </c>
      <c r="E79" s="8">
        <v>38600</v>
      </c>
      <c r="G79" s="8">
        <v>0</v>
      </c>
      <c r="I79" s="8">
        <f t="shared" si="10"/>
        <v>38600</v>
      </c>
    </row>
    <row r="80" spans="1:9" x14ac:dyDescent="0.25">
      <c r="A80" s="9" t="s">
        <v>18</v>
      </c>
      <c r="C80" s="8">
        <v>0</v>
      </c>
      <c r="E80" s="8">
        <v>69150</v>
      </c>
      <c r="G80" s="8">
        <v>0</v>
      </c>
      <c r="I80" s="8">
        <f t="shared" si="10"/>
        <v>69150</v>
      </c>
    </row>
    <row r="81" spans="1:9" x14ac:dyDescent="0.25">
      <c r="A81" s="9" t="s">
        <v>19</v>
      </c>
      <c r="C81" s="8">
        <v>0</v>
      </c>
      <c r="E81" s="8">
        <v>84970</v>
      </c>
      <c r="G81" s="8">
        <v>0</v>
      </c>
      <c r="I81" s="8">
        <f t="shared" si="10"/>
        <v>84970</v>
      </c>
    </row>
    <row r="82" spans="1:9" s="4" customFormat="1" ht="12.75" x14ac:dyDescent="0.2">
      <c r="A82" s="4" t="str">
        <f>A77&amp;" - Total"</f>
        <v>36 - Extracurricular Activities - Total</v>
      </c>
      <c r="C82" s="11">
        <f>SUBTOTAL(9,C78:C81)</f>
        <v>0</v>
      </c>
      <c r="E82" s="11">
        <f>SUBTOTAL(9,E78:E81)</f>
        <v>433655</v>
      </c>
      <c r="G82" s="11">
        <f>SUBTOTAL(9,G78:G81)</f>
        <v>0</v>
      </c>
      <c r="I82" s="11">
        <f>SUBTOTAL(9,I78:I81)</f>
        <v>433655</v>
      </c>
    </row>
    <row r="83" spans="1:9" x14ac:dyDescent="0.25">
      <c r="C83" s="8"/>
      <c r="E83" s="8"/>
      <c r="G83" s="8"/>
      <c r="I83" s="8"/>
    </row>
    <row r="84" spans="1:9" x14ac:dyDescent="0.25">
      <c r="A84" s="4" t="s">
        <v>29</v>
      </c>
      <c r="C84" s="8"/>
      <c r="E84" s="8"/>
      <c r="G84" s="8"/>
      <c r="I84" s="8"/>
    </row>
    <row r="85" spans="1:9" x14ac:dyDescent="0.25">
      <c r="A85" s="9" t="s">
        <v>16</v>
      </c>
      <c r="C85" s="8">
        <v>0</v>
      </c>
      <c r="E85" s="8">
        <v>712515</v>
      </c>
      <c r="G85" s="8">
        <v>0</v>
      </c>
      <c r="I85" s="8">
        <f t="shared" ref="I85:I88" si="11">SUM(C85:G85)</f>
        <v>712515</v>
      </c>
    </row>
    <row r="86" spans="1:9" x14ac:dyDescent="0.25">
      <c r="A86" s="9" t="s">
        <v>17</v>
      </c>
      <c r="C86" s="8">
        <v>0</v>
      </c>
      <c r="E86" s="8">
        <v>170578</v>
      </c>
      <c r="G86" s="8">
        <v>0</v>
      </c>
      <c r="I86" s="8">
        <f t="shared" si="11"/>
        <v>170578</v>
      </c>
    </row>
    <row r="87" spans="1:9" x14ac:dyDescent="0.25">
      <c r="A87" s="9" t="s">
        <v>18</v>
      </c>
      <c r="C87" s="8">
        <v>0</v>
      </c>
      <c r="E87" s="8">
        <v>39752</v>
      </c>
      <c r="G87" s="8">
        <v>0</v>
      </c>
      <c r="I87" s="8">
        <f t="shared" si="11"/>
        <v>39752</v>
      </c>
    </row>
    <row r="88" spans="1:9" x14ac:dyDescent="0.25">
      <c r="A88" s="9" t="s">
        <v>19</v>
      </c>
      <c r="C88" s="8">
        <v>0</v>
      </c>
      <c r="E88" s="8">
        <v>135575</v>
      </c>
      <c r="G88" s="8">
        <v>0</v>
      </c>
      <c r="I88" s="8">
        <f t="shared" si="11"/>
        <v>135575</v>
      </c>
    </row>
    <row r="89" spans="1:9" s="4" customFormat="1" ht="12.75" x14ac:dyDescent="0.2">
      <c r="A89" s="4" t="str">
        <f>A84&amp;" - Total"</f>
        <v>41 - General Administration - Total</v>
      </c>
      <c r="C89" s="11">
        <f>SUBTOTAL(9,C85:C88)</f>
        <v>0</v>
      </c>
      <c r="E89" s="11">
        <f>SUBTOTAL(9,E85:E88)</f>
        <v>1058420</v>
      </c>
      <c r="G89" s="11">
        <f>SUBTOTAL(9,G85:G88)</f>
        <v>0</v>
      </c>
      <c r="I89" s="11">
        <f>SUBTOTAL(9,I85:I88)</f>
        <v>1058420</v>
      </c>
    </row>
    <row r="90" spans="1:9" x14ac:dyDescent="0.25">
      <c r="C90" s="8"/>
      <c r="E90" s="8"/>
      <c r="G90" s="8"/>
      <c r="I90" s="8"/>
    </row>
    <row r="91" spans="1:9" x14ac:dyDescent="0.25">
      <c r="A91" s="4" t="s">
        <v>30</v>
      </c>
      <c r="C91" s="8"/>
      <c r="E91" s="8"/>
      <c r="G91" s="8"/>
      <c r="I91" s="8"/>
    </row>
    <row r="92" spans="1:9" x14ac:dyDescent="0.25">
      <c r="A92" s="9" t="s">
        <v>16</v>
      </c>
      <c r="C92" s="8">
        <v>0</v>
      </c>
      <c r="E92" s="8">
        <v>700066</v>
      </c>
      <c r="G92" s="8">
        <v>0</v>
      </c>
      <c r="I92" s="8">
        <f t="shared" ref="I92:I95" si="12">SUM(C92:G92)</f>
        <v>700066</v>
      </c>
    </row>
    <row r="93" spans="1:9" x14ac:dyDescent="0.25">
      <c r="A93" s="9" t="s">
        <v>17</v>
      </c>
      <c r="C93" s="8">
        <v>0</v>
      </c>
      <c r="E93" s="8">
        <v>537000</v>
      </c>
      <c r="G93" s="8">
        <v>0</v>
      </c>
      <c r="I93" s="8">
        <f t="shared" si="12"/>
        <v>537000</v>
      </c>
    </row>
    <row r="94" spans="1:9" x14ac:dyDescent="0.25">
      <c r="A94" s="9" t="s">
        <v>18</v>
      </c>
      <c r="C94" s="8">
        <v>0</v>
      </c>
      <c r="E94" s="8">
        <v>227858</v>
      </c>
      <c r="G94" s="8">
        <v>0</v>
      </c>
      <c r="I94" s="8">
        <f t="shared" si="12"/>
        <v>227858</v>
      </c>
    </row>
    <row r="95" spans="1:9" x14ac:dyDescent="0.25">
      <c r="A95" s="9" t="s">
        <v>19</v>
      </c>
      <c r="C95" s="8">
        <v>0</v>
      </c>
      <c r="E95" s="8">
        <v>126700</v>
      </c>
      <c r="G95" s="8">
        <v>0</v>
      </c>
      <c r="I95" s="8">
        <f t="shared" si="12"/>
        <v>126700</v>
      </c>
    </row>
    <row r="96" spans="1:9" s="4" customFormat="1" ht="12.75" x14ac:dyDescent="0.2">
      <c r="A96" s="4" t="str">
        <f>A91&amp;" - Total"</f>
        <v>51 - Facilities Maintenance &amp; Operations - Total</v>
      </c>
      <c r="C96" s="11">
        <f>SUBTOTAL(9,C92:C95)</f>
        <v>0</v>
      </c>
      <c r="E96" s="11">
        <f>SUBTOTAL(9,E92:E95)</f>
        <v>1591624</v>
      </c>
      <c r="G96" s="11">
        <f>SUBTOTAL(9,G92:G95)</f>
        <v>0</v>
      </c>
      <c r="I96" s="11">
        <f>SUBTOTAL(9,I92:I95)</f>
        <v>1591624</v>
      </c>
    </row>
    <row r="97" spans="1:9" x14ac:dyDescent="0.25">
      <c r="C97" s="8"/>
      <c r="E97" s="8"/>
      <c r="G97" s="8"/>
      <c r="I97" s="8"/>
    </row>
    <row r="98" spans="1:9" x14ac:dyDescent="0.25">
      <c r="A98" s="4" t="s">
        <v>31</v>
      </c>
      <c r="C98" s="8"/>
      <c r="E98" s="8"/>
      <c r="G98" s="8"/>
      <c r="I98" s="8"/>
    </row>
    <row r="99" spans="1:9" x14ac:dyDescent="0.25">
      <c r="A99" s="9" t="s">
        <v>16</v>
      </c>
      <c r="C99" s="8">
        <v>0</v>
      </c>
      <c r="E99" s="8">
        <v>214720</v>
      </c>
      <c r="G99" s="8">
        <v>0</v>
      </c>
      <c r="I99" s="8">
        <f t="shared" ref="I99:I102" si="13">SUM(C99:G99)</f>
        <v>214720</v>
      </c>
    </row>
    <row r="100" spans="1:9" x14ac:dyDescent="0.25">
      <c r="A100" s="9" t="s">
        <v>17</v>
      </c>
      <c r="C100" s="8">
        <v>0</v>
      </c>
      <c r="E100" s="8">
        <v>33500</v>
      </c>
      <c r="G100" s="8">
        <v>0</v>
      </c>
      <c r="I100" s="8">
        <f t="shared" si="13"/>
        <v>33500</v>
      </c>
    </row>
    <row r="101" spans="1:9" x14ac:dyDescent="0.25">
      <c r="A101" s="9" t="s">
        <v>18</v>
      </c>
      <c r="C101" s="8">
        <v>0</v>
      </c>
      <c r="E101" s="8">
        <v>36500</v>
      </c>
      <c r="G101" s="8">
        <v>0</v>
      </c>
      <c r="I101" s="8">
        <f t="shared" si="13"/>
        <v>36500</v>
      </c>
    </row>
    <row r="102" spans="1:9" x14ac:dyDescent="0.25">
      <c r="A102" s="9" t="s">
        <v>19</v>
      </c>
      <c r="C102" s="8">
        <v>0</v>
      </c>
      <c r="E102" s="8">
        <v>4000</v>
      </c>
      <c r="G102" s="8">
        <v>0</v>
      </c>
      <c r="I102" s="8">
        <f t="shared" si="13"/>
        <v>4000</v>
      </c>
    </row>
    <row r="103" spans="1:9" s="4" customFormat="1" ht="12.75" x14ac:dyDescent="0.2">
      <c r="A103" s="4" t="str">
        <f>A98&amp;" - Total"</f>
        <v>52 - Security &amp; Monitoring Services - Total</v>
      </c>
      <c r="C103" s="11">
        <f>SUBTOTAL(9,C99:C102)</f>
        <v>0</v>
      </c>
      <c r="E103" s="11">
        <f>SUBTOTAL(9,E99:E102)</f>
        <v>288720</v>
      </c>
      <c r="G103" s="11">
        <f>SUBTOTAL(9,G99:G102)</f>
        <v>0</v>
      </c>
      <c r="I103" s="11">
        <f>SUBTOTAL(9,I99:I102)</f>
        <v>288720</v>
      </c>
    </row>
    <row r="104" spans="1:9" x14ac:dyDescent="0.25">
      <c r="C104" s="8"/>
      <c r="E104" s="8"/>
      <c r="G104" s="8"/>
      <c r="I104" s="8"/>
    </row>
    <row r="105" spans="1:9" x14ac:dyDescent="0.25">
      <c r="A105" s="4" t="s">
        <v>32</v>
      </c>
      <c r="C105" s="8"/>
      <c r="E105" s="8"/>
      <c r="G105" s="8"/>
      <c r="I105" s="8"/>
    </row>
    <row r="106" spans="1:9" x14ac:dyDescent="0.25">
      <c r="A106" s="9" t="s">
        <v>16</v>
      </c>
      <c r="C106" s="8">
        <v>0</v>
      </c>
      <c r="E106" s="8">
        <v>318924</v>
      </c>
      <c r="G106" s="8">
        <v>0</v>
      </c>
      <c r="I106" s="8">
        <f t="shared" ref="I106:I109" si="14">SUM(C106:G106)</f>
        <v>318924</v>
      </c>
    </row>
    <row r="107" spans="1:9" x14ac:dyDescent="0.25">
      <c r="A107" s="9" t="s">
        <v>17</v>
      </c>
      <c r="C107" s="8">
        <v>0</v>
      </c>
      <c r="E107" s="8">
        <v>122200</v>
      </c>
      <c r="G107" s="8">
        <v>0</v>
      </c>
      <c r="I107" s="8">
        <f t="shared" si="14"/>
        <v>122200</v>
      </c>
    </row>
    <row r="108" spans="1:9" x14ac:dyDescent="0.25">
      <c r="A108" s="9" t="s">
        <v>18</v>
      </c>
      <c r="C108" s="8">
        <v>0</v>
      </c>
      <c r="E108" s="8">
        <v>105000</v>
      </c>
      <c r="G108" s="8">
        <v>0</v>
      </c>
      <c r="I108" s="8">
        <f t="shared" si="14"/>
        <v>105000</v>
      </c>
    </row>
    <row r="109" spans="1:9" x14ac:dyDescent="0.25">
      <c r="A109" s="9" t="s">
        <v>19</v>
      </c>
      <c r="C109" s="8">
        <v>0</v>
      </c>
      <c r="E109" s="8">
        <v>13000</v>
      </c>
      <c r="G109" s="8">
        <v>0</v>
      </c>
      <c r="I109" s="8">
        <f t="shared" si="14"/>
        <v>13000</v>
      </c>
    </row>
    <row r="110" spans="1:9" s="4" customFormat="1" ht="12.75" x14ac:dyDescent="0.2">
      <c r="A110" s="4" t="str">
        <f>A105&amp;" - Total"</f>
        <v>53 - Data Processing Services - Total</v>
      </c>
      <c r="C110" s="11">
        <f>SUBTOTAL(9,C106:C109)</f>
        <v>0</v>
      </c>
      <c r="E110" s="11">
        <f>SUBTOTAL(9,E106:E109)</f>
        <v>559124</v>
      </c>
      <c r="G110" s="11">
        <f>SUBTOTAL(9,G106:G109)</f>
        <v>0</v>
      </c>
      <c r="I110" s="11">
        <f>SUBTOTAL(9,I106:I109)</f>
        <v>559124</v>
      </c>
    </row>
    <row r="111" spans="1:9" x14ac:dyDescent="0.25">
      <c r="C111" s="8"/>
      <c r="E111" s="8"/>
      <c r="G111" s="8"/>
      <c r="I111" s="8"/>
    </row>
    <row r="112" spans="1:9" x14ac:dyDescent="0.25">
      <c r="A112" s="4" t="s">
        <v>33</v>
      </c>
      <c r="C112" s="8"/>
      <c r="E112" s="8"/>
      <c r="G112" s="8"/>
      <c r="I112" s="8"/>
    </row>
    <row r="113" spans="1:9" x14ac:dyDescent="0.25">
      <c r="A113" s="9" t="s">
        <v>17</v>
      </c>
      <c r="C113" s="8">
        <v>0</v>
      </c>
      <c r="E113" s="8">
        <v>100000</v>
      </c>
      <c r="G113" s="8">
        <v>0</v>
      </c>
      <c r="I113" s="8">
        <f t="shared" ref="I113:I115" si="15">SUM(C113:G113)</f>
        <v>100000</v>
      </c>
    </row>
    <row r="114" spans="1:9" x14ac:dyDescent="0.25">
      <c r="A114" s="9" t="s">
        <v>18</v>
      </c>
      <c r="C114" s="8">
        <v>0</v>
      </c>
      <c r="E114" s="8">
        <v>5000</v>
      </c>
      <c r="G114" s="8">
        <v>0</v>
      </c>
      <c r="I114" s="8">
        <f t="shared" si="15"/>
        <v>5000</v>
      </c>
    </row>
    <row r="115" spans="1:9" x14ac:dyDescent="0.25">
      <c r="A115" s="9" t="s">
        <v>19</v>
      </c>
      <c r="C115" s="8">
        <v>0</v>
      </c>
      <c r="E115" s="8">
        <v>2250</v>
      </c>
      <c r="G115" s="8">
        <v>0</v>
      </c>
      <c r="I115" s="8">
        <f t="shared" si="15"/>
        <v>2250</v>
      </c>
    </row>
    <row r="116" spans="1:9" s="4" customFormat="1" ht="12.75" x14ac:dyDescent="0.2">
      <c r="A116" s="4" t="str">
        <f>A112&amp;" - Total"</f>
        <v>61 - Community Services - Total</v>
      </c>
      <c r="C116" s="11">
        <f>SUBTOTAL(9,C113:C115)</f>
        <v>0</v>
      </c>
      <c r="E116" s="11">
        <f>SUBTOTAL(9,E113:E115)</f>
        <v>107250</v>
      </c>
      <c r="G116" s="11">
        <f>SUBTOTAL(9,G113:G115)</f>
        <v>0</v>
      </c>
      <c r="I116" s="11">
        <f>SUBTOTAL(9,I113:I115)</f>
        <v>107250</v>
      </c>
    </row>
    <row r="117" spans="1:9" x14ac:dyDescent="0.25">
      <c r="C117" s="8"/>
      <c r="E117" s="8"/>
      <c r="G117" s="8"/>
      <c r="I117" s="8"/>
    </row>
    <row r="118" spans="1:9" x14ac:dyDescent="0.25">
      <c r="A118" s="4" t="s">
        <v>34</v>
      </c>
      <c r="C118" s="8"/>
      <c r="E118" s="8"/>
      <c r="G118" s="8"/>
      <c r="I118" s="8"/>
    </row>
    <row r="119" spans="1:9" x14ac:dyDescent="0.25">
      <c r="A119" s="2" t="s">
        <v>37</v>
      </c>
      <c r="C119" s="8">
        <v>0</v>
      </c>
      <c r="E119" s="8">
        <v>0</v>
      </c>
      <c r="G119" s="8">
        <v>1313177</v>
      </c>
      <c r="I119" s="8">
        <f>SUM(C119:G119)</f>
        <v>1313177</v>
      </c>
    </row>
    <row r="120" spans="1:9" s="4" customFormat="1" ht="12.75" x14ac:dyDescent="0.2">
      <c r="A120" s="4" t="str">
        <f>A118&amp;" - Total"</f>
        <v>71 - Debt Service - Total</v>
      </c>
      <c r="C120" s="11">
        <f>SUBTOTAL(9,C119)</f>
        <v>0</v>
      </c>
      <c r="E120" s="11">
        <f>SUBTOTAL(9,E119)</f>
        <v>0</v>
      </c>
      <c r="G120" s="11">
        <f>SUBTOTAL(9,G119)</f>
        <v>1313177</v>
      </c>
      <c r="I120" s="11">
        <f>SUBTOTAL(9,I119)</f>
        <v>1313177</v>
      </c>
    </row>
    <row r="121" spans="1:9" x14ac:dyDescent="0.25">
      <c r="C121" s="8"/>
      <c r="E121" s="8"/>
      <c r="G121" s="8"/>
      <c r="I121" s="8"/>
    </row>
    <row r="122" spans="1:9" x14ac:dyDescent="0.25">
      <c r="A122" s="4" t="s">
        <v>35</v>
      </c>
      <c r="C122" s="8"/>
      <c r="E122" s="8"/>
      <c r="G122" s="8"/>
      <c r="I122" s="8"/>
    </row>
    <row r="123" spans="1:9" x14ac:dyDescent="0.25">
      <c r="A123" s="9" t="s">
        <v>17</v>
      </c>
      <c r="C123" s="8">
        <v>0</v>
      </c>
      <c r="E123" s="8">
        <v>17000</v>
      </c>
      <c r="G123" s="8">
        <v>0</v>
      </c>
      <c r="I123" s="8">
        <f>SUM(C123:G123)</f>
        <v>17000</v>
      </c>
    </row>
    <row r="124" spans="1:9" s="4" customFormat="1" ht="12.75" x14ac:dyDescent="0.2">
      <c r="A124" s="4" t="str">
        <f>A122&amp;" - Total"</f>
        <v>99 - Other Intergovernmental Charges - Total</v>
      </c>
      <c r="C124" s="11">
        <f>SUBTOTAL(9,C123)</f>
        <v>0</v>
      </c>
      <c r="E124" s="11">
        <f>SUBTOTAL(9,E123)</f>
        <v>17000</v>
      </c>
      <c r="G124" s="11">
        <f>SUBTOTAL(9,G123)</f>
        <v>0</v>
      </c>
      <c r="I124" s="11">
        <f>SUBTOTAL(9,I123)</f>
        <v>17000</v>
      </c>
    </row>
    <row r="125" spans="1:9" x14ac:dyDescent="0.25">
      <c r="C125" s="8"/>
      <c r="E125" s="8"/>
      <c r="G125" s="8"/>
      <c r="I125" s="8"/>
    </row>
    <row r="126" spans="1:9" s="4" customFormat="1" ht="12.75" x14ac:dyDescent="0.2">
      <c r="A126" s="10" t="s">
        <v>38</v>
      </c>
      <c r="C126" s="11">
        <f>SUBTOTAL(9,C15:C125)</f>
        <v>919360</v>
      </c>
      <c r="E126" s="11">
        <f>SUBTOTAL(9,E15:E125)</f>
        <v>12273705.01</v>
      </c>
      <c r="G126" s="11">
        <f>SUBTOTAL(9,G15:G125)</f>
        <v>1313177</v>
      </c>
      <c r="I126" s="11">
        <f>SUBTOTAL(9,I15:I125)</f>
        <v>14506242.01</v>
      </c>
    </row>
    <row r="127" spans="1:9" x14ac:dyDescent="0.25">
      <c r="C127" s="8"/>
      <c r="E127" s="8"/>
      <c r="G127" s="8"/>
      <c r="I127" s="8"/>
    </row>
    <row r="128" spans="1:9" s="14" customFormat="1" ht="12.75" x14ac:dyDescent="0.2">
      <c r="A128" s="13" t="s">
        <v>41</v>
      </c>
      <c r="C128" s="15">
        <v>0</v>
      </c>
      <c r="E128" s="15">
        <v>0</v>
      </c>
      <c r="G128" s="15">
        <v>115040</v>
      </c>
      <c r="I128" s="15">
        <f t="shared" ref="I128" si="16">SUM(C128:G128)</f>
        <v>115040</v>
      </c>
    </row>
    <row r="129" spans="1:9" x14ac:dyDescent="0.25">
      <c r="C129" s="8"/>
      <c r="E129" s="8"/>
      <c r="G129" s="8"/>
      <c r="I129" s="8"/>
    </row>
    <row r="130" spans="1:9" s="4" customFormat="1" ht="12.75" x14ac:dyDescent="0.2">
      <c r="A130" s="4" t="s">
        <v>39</v>
      </c>
      <c r="C130" s="12">
        <f>C126-C11-C128</f>
        <v>0</v>
      </c>
      <c r="E130" s="12">
        <f>E126-E11-E128</f>
        <v>9.9999997764825821E-3</v>
      </c>
      <c r="G130" s="12">
        <f>G126-G11-G128</f>
        <v>0</v>
      </c>
      <c r="I130" s="12">
        <f>I126-I11-I128</f>
        <v>9.9999997764825821E-3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F33DC8BFEC14428D09BA856C33FE4D" ma:contentTypeVersion="12" ma:contentTypeDescription="Create a new document." ma:contentTypeScope="" ma:versionID="c3d2ec34669811d8ea18c7ab43fbd5de">
  <xsd:schema xmlns:xsd="http://www.w3.org/2001/XMLSchema" xmlns:xs="http://www.w3.org/2001/XMLSchema" xmlns:p="http://schemas.microsoft.com/office/2006/metadata/properties" xmlns:ns3="6b1cb38d-e27c-4a09-b045-2e1dd556fbcb" xmlns:ns4="96bae7b0-170a-4164-9271-2ff6e7a918af" targetNamespace="http://schemas.microsoft.com/office/2006/metadata/properties" ma:root="true" ma:fieldsID="c305099f052b5678451b0b1fa3708009" ns3:_="" ns4:_="">
    <xsd:import namespace="6b1cb38d-e27c-4a09-b045-2e1dd556fbcb"/>
    <xsd:import namespace="96bae7b0-170a-4164-9271-2ff6e7a918a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cb38d-e27c-4a09-b045-2e1dd556fb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ae7b0-170a-4164-9271-2ff6e7a91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23B05A-73A6-4F7F-A4A3-D68C7C3C3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1cb38d-e27c-4a09-b045-2e1dd556fbcb"/>
    <ds:schemaRef ds:uri="96bae7b0-170a-4164-9271-2ff6e7a918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271F73-F03A-4E49-AC4A-BF7F943EA2CE}">
  <ds:schemaRefs>
    <ds:schemaRef ds:uri="6b1cb38d-e27c-4a09-b045-2e1dd556fbcb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6bae7b0-170a-4164-9271-2ff6e7a918af"/>
  </ds:schemaRefs>
</ds:datastoreItem>
</file>

<file path=customXml/itemProps3.xml><?xml version="1.0" encoding="utf-8"?>
<ds:datastoreItem xmlns:ds="http://schemas.openxmlformats.org/officeDocument/2006/customXml" ds:itemID="{5C196107-93E4-48EC-B76A-0545726890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Solis, David</dc:creator>
  <cp:lastModifiedBy>Solis, David</cp:lastModifiedBy>
  <dcterms:created xsi:type="dcterms:W3CDTF">2018-09-12T22:17:42Z</dcterms:created>
  <dcterms:modified xsi:type="dcterms:W3CDTF">2020-02-03T18:23:39Z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0x010100D5F33DC8BFEC14428D09BA856C33FE4D</vt:lpwstr>
  </property>
</Properties>
</file>